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N:\ODBOR_SKOLSTVI\#### neverejne\PŘÍSPĚVKOVÉ ORGANIZACE\2024\ROZPOČET 2024\"/>
    </mc:Choice>
  </mc:AlternateContent>
  <xr:revisionPtr revIDLastSave="0" documentId="8_{8F6C32C9-E41B-4E25-9B66-5BFC3BDADE56}" xr6:coauthVersionLast="36" xr6:coauthVersionMax="36" xr10:uidLastSave="{00000000-0000-0000-0000-000000000000}"/>
  <bookViews>
    <workbookView xWindow="0" yWindow="0" windowWidth="13635" windowHeight="9030" xr2:uid="{406CF03C-ECBD-439B-82CD-AEF88E7D6DE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H36" i="1"/>
  <c r="I36" i="1" s="1"/>
  <c r="I37" i="1" s="1"/>
  <c r="G36" i="1"/>
  <c r="D32" i="1"/>
  <c r="D37" i="1" s="1"/>
  <c r="D38" i="1" s="1"/>
  <c r="C32" i="1"/>
  <c r="C37" i="1" s="1"/>
  <c r="H23" i="1"/>
  <c r="H37" i="1" s="1"/>
  <c r="G23" i="1"/>
  <c r="C21" i="1"/>
  <c r="I16" i="1"/>
  <c r="I14" i="1"/>
  <c r="D14" i="1"/>
  <c r="D13" i="1"/>
  <c r="I12" i="1"/>
  <c r="I23" i="1" s="1"/>
  <c r="F12" i="1"/>
  <c r="F23" i="1" s="1"/>
  <c r="D12" i="1"/>
  <c r="I10" i="1"/>
  <c r="D10" i="1"/>
  <c r="I9" i="1"/>
  <c r="D9" i="1"/>
  <c r="D23" i="1" s="1"/>
  <c r="C7" i="1"/>
  <c r="C23" i="1" s="1"/>
  <c r="I4" i="1"/>
  <c r="E3" i="1"/>
  <c r="E23" i="1" s="1"/>
  <c r="E36" i="1" s="1"/>
  <c r="E37" i="1" s="1"/>
  <c r="E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Zimmerova</author>
  </authors>
  <commentList>
    <comment ref="D9" authorId="0" shapeId="0" xr:uid="{0D17C3BD-9CF1-46EB-9E0B-7A0047887560}">
      <text>
        <r>
          <rPr>
            <b/>
            <sz val="9"/>
            <color indexed="81"/>
            <rFont val="Tahoma"/>
            <family val="2"/>
            <charset val="238"/>
          </rPr>
          <t>Zimmerova:</t>
        </r>
        <r>
          <rPr>
            <sz val="9"/>
            <color indexed="81"/>
            <rFont val="Tahoma"/>
            <family val="2"/>
            <charset val="238"/>
          </rPr>
          <t xml:space="preserve">
navýšení díky dotaci města</t>
        </r>
      </text>
    </comment>
    <comment ref="D16" authorId="0" shapeId="0" xr:uid="{79990F7F-067C-42AD-B198-7DCCF4176BC3}">
      <text>
        <r>
          <rPr>
            <b/>
            <sz val="9"/>
            <color indexed="81"/>
            <rFont val="Tahoma"/>
            <family val="2"/>
            <charset val="238"/>
          </rPr>
          <t>Zimmerova:</t>
        </r>
        <r>
          <rPr>
            <sz val="9"/>
            <color indexed="81"/>
            <rFont val="Tahoma"/>
            <family val="2"/>
            <charset val="238"/>
          </rPr>
          <t xml:space="preserve">
zde jsou i energie</t>
        </r>
      </text>
    </comment>
  </commentList>
</comments>
</file>

<file path=xl/sharedStrings.xml><?xml version="1.0" encoding="utf-8"?>
<sst xmlns="http://schemas.openxmlformats.org/spreadsheetml/2006/main" count="50" uniqueCount="48">
  <si>
    <t>Středisko volného času Lipník nad Bečvou, p. o., 8000000000340
Rozpočet na rok 2024</t>
  </si>
  <si>
    <t>nárůst</t>
  </si>
  <si>
    <t>SR 2023</t>
  </si>
  <si>
    <t>očekávaná 
skutečnost 12/2023</t>
  </si>
  <si>
    <t xml:space="preserve">2024
hlavní činnost </t>
  </si>
  <si>
    <t>2024
doplňková č.</t>
  </si>
  <si>
    <t>spotřeba materiálu</t>
  </si>
  <si>
    <t>spotřeba energie</t>
  </si>
  <si>
    <t>navýšení energií</t>
  </si>
  <si>
    <t>prodané zboží</t>
  </si>
  <si>
    <t>opravy a udržování</t>
  </si>
  <si>
    <t>cestovné</t>
  </si>
  <si>
    <t>náklady na reprezentaci</t>
  </si>
  <si>
    <t>ostatní služby</t>
  </si>
  <si>
    <t>stočné a srážková voda</t>
  </si>
  <si>
    <t>mzdové náklady</t>
  </si>
  <si>
    <t>navýšení od 1.9.22 a od 1.1.23</t>
  </si>
  <si>
    <t>OON</t>
  </si>
  <si>
    <t>zákonné sociální pojištění</t>
  </si>
  <si>
    <t xml:space="preserve">jiné sociální pojištění </t>
  </si>
  <si>
    <t>zákonné sociální náklady</t>
  </si>
  <si>
    <t>ostatní daně a poplatky</t>
  </si>
  <si>
    <t>ostatní náklady z činností</t>
  </si>
  <si>
    <t>neuplatněný koeficient DPH 62%</t>
  </si>
  <si>
    <r>
      <t xml:space="preserve">odpisy ze svěřeného majetku - </t>
    </r>
    <r>
      <rPr>
        <b/>
        <sz val="9"/>
        <rFont val="Arial"/>
        <family val="2"/>
        <charset val="238"/>
      </rPr>
      <t>kryté</t>
    </r>
  </si>
  <si>
    <r>
      <t xml:space="preserve">odpisy z vlastního majetku - </t>
    </r>
    <r>
      <rPr>
        <b/>
        <sz val="9"/>
        <rFont val="Arial"/>
        <family val="2"/>
        <charset val="238"/>
      </rPr>
      <t>kryté</t>
    </r>
  </si>
  <si>
    <r>
      <t xml:space="preserve">odpisy z dlouhodobého majetku - </t>
    </r>
    <r>
      <rPr>
        <b/>
        <sz val="9"/>
        <rFont val="Arial"/>
        <family val="2"/>
        <charset val="238"/>
      </rPr>
      <t>nekryté</t>
    </r>
  </si>
  <si>
    <t>Prodaný dlouhodobý hmotný majetek</t>
  </si>
  <si>
    <t>náklady z drobného DHM</t>
  </si>
  <si>
    <t>Kurzový rozdíl</t>
  </si>
  <si>
    <t>NÁKLADY CELKEM</t>
  </si>
  <si>
    <t>výnosy z prodeje služeb</t>
  </si>
  <si>
    <t>Výnosy z pronájmů</t>
  </si>
  <si>
    <t>výnosy za prodané zboží</t>
  </si>
  <si>
    <t>výnosy z prodeje materiálu</t>
  </si>
  <si>
    <t>Výnosy z prodeje DHM kromě pozemků</t>
  </si>
  <si>
    <t>zúčtování fondů</t>
  </si>
  <si>
    <t>ostatní výnosy z činností</t>
  </si>
  <si>
    <t>úroky</t>
  </si>
  <si>
    <t>čerpání transferů - odpis majetku z dotací</t>
  </si>
  <si>
    <t>dotace Ministerstvo vnitra</t>
  </si>
  <si>
    <t>dotace město Lipník</t>
  </si>
  <si>
    <t>výnosy z tsf - letní příměstské tábory</t>
  </si>
  <si>
    <t>Příspěvek zřizovatele (§ 3319/5331)</t>
  </si>
  <si>
    <t>VÝNOSY CELKEM</t>
  </si>
  <si>
    <t>ZISK (+), ZTRÁTA (-)</t>
  </si>
  <si>
    <t>Žádáme o navýšení příspěvku na rok 2023 o 577 tis. z důvodů uvedených v komentáři k návrhu rozpočtu.</t>
  </si>
  <si>
    <t>Celkový příspěvek na rok 2023 by činil 8 659,00 + 577,00 = 9 236,00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</si>
</sst>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č_-;\-* #,##0.00\ _K_č_-;_-* &quot;-&quot;??\ _K_č_-;_-@_-"/>
    <numFmt numFmtId="164" formatCode="0.0"/>
    <numFmt numFmtId="166" formatCode="#,##0.0"/>
    <numFmt numFmtId="167" formatCode="#,##0_ ;\-#,##0\ 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Arial CE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27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/>
      <top style="double">
        <color auto="1"/>
      </top>
      <bottom style="medium">
        <color auto="1"/>
      </bottom>
      <diagonal/>
    </border>
    <border>
      <left style="hair">
        <color auto="1"/>
      </left>
      <right style="double">
        <color indexed="64"/>
      </right>
      <top style="double">
        <color auto="1"/>
      </top>
      <bottom style="medium">
        <color auto="1"/>
      </bottom>
      <diagonal/>
    </border>
    <border>
      <left style="double">
        <color indexed="64"/>
      </left>
      <right style="hair">
        <color indexed="8"/>
      </right>
      <top style="medium">
        <color auto="1"/>
      </top>
      <bottom style="hair">
        <color indexed="8"/>
      </bottom>
      <diagonal/>
    </border>
    <border>
      <left style="hair">
        <color indexed="8"/>
      </left>
      <right/>
      <top style="medium">
        <color auto="1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double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double">
        <color indexed="64"/>
      </right>
      <top style="medium">
        <color auto="1"/>
      </top>
      <bottom style="medium">
        <color auto="1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vertical="center"/>
    </xf>
    <xf numFmtId="166" fontId="5" fillId="0" borderId="13" xfId="1" applyNumberFormat="1" applyFont="1" applyFill="1" applyBorder="1" applyAlignment="1">
      <alignment vertical="center"/>
    </xf>
    <xf numFmtId="166" fontId="5" fillId="0" borderId="14" xfId="1" applyNumberFormat="1" applyFont="1" applyBorder="1" applyAlignment="1">
      <alignment vertical="center"/>
    </xf>
    <xf numFmtId="166" fontId="0" fillId="0" borderId="15" xfId="1" applyNumberFormat="1" applyFont="1" applyFill="1" applyBorder="1" applyAlignment="1">
      <alignment vertical="center"/>
    </xf>
    <xf numFmtId="166" fontId="0" fillId="0" borderId="16" xfId="1" applyNumberFormat="1" applyFont="1" applyBorder="1" applyAlignment="1">
      <alignment vertical="center"/>
    </xf>
    <xf numFmtId="164" fontId="0" fillId="3" borderId="0" xfId="0" applyNumberFormat="1" applyFill="1" applyAlignment="1">
      <alignment vertical="center"/>
    </xf>
    <xf numFmtId="164" fontId="0" fillId="4" borderId="0" xfId="0" applyNumberForma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" fontId="4" fillId="0" borderId="17" xfId="0" applyNumberFormat="1" applyFont="1" applyBorder="1" applyAlignment="1">
      <alignment horizontal="center" vertical="center"/>
    </xf>
    <xf numFmtId="1" fontId="4" fillId="0" borderId="18" xfId="0" applyNumberFormat="1" applyFont="1" applyBorder="1" applyAlignment="1">
      <alignment vertical="center"/>
    </xf>
    <xf numFmtId="166" fontId="5" fillId="0" borderId="19" xfId="1" applyNumberFormat="1" applyFont="1" applyFill="1" applyBorder="1" applyAlignment="1">
      <alignment vertical="center"/>
    </xf>
    <xf numFmtId="166" fontId="5" fillId="0" borderId="20" xfId="1" applyNumberFormat="1" applyFont="1" applyBorder="1" applyAlignment="1">
      <alignment vertical="center"/>
    </xf>
    <xf numFmtId="166" fontId="0" fillId="0" borderId="21" xfId="1" applyNumberFormat="1" applyFont="1" applyFill="1" applyBorder="1" applyAlignment="1">
      <alignment vertical="center"/>
    </xf>
    <xf numFmtId="166" fontId="0" fillId="0" borderId="22" xfId="1" applyNumberFormat="1" applyFont="1" applyBorder="1" applyAlignment="1">
      <alignment vertical="center"/>
    </xf>
    <xf numFmtId="164" fontId="1" fillId="3" borderId="0" xfId="1" applyNumberFormat="1" applyFill="1" applyAlignment="1">
      <alignment vertical="center"/>
    </xf>
    <xf numFmtId="164" fontId="1" fillId="4" borderId="0" xfId="1" applyNumberFormat="1" applyFill="1" applyAlignment="1">
      <alignment vertical="center"/>
    </xf>
    <xf numFmtId="167" fontId="3" fillId="0" borderId="0" xfId="1" applyNumberFormat="1" applyFont="1" applyAlignment="1">
      <alignment vertical="center"/>
    </xf>
    <xf numFmtId="1" fontId="4" fillId="0" borderId="23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vertical="center" wrapText="1"/>
    </xf>
    <xf numFmtId="166" fontId="0" fillId="0" borderId="19" xfId="1" applyNumberFormat="1" applyFont="1" applyFill="1" applyBorder="1" applyAlignment="1">
      <alignment vertical="center"/>
    </xf>
    <xf numFmtId="164" fontId="0" fillId="3" borderId="0" xfId="1" applyNumberFormat="1" applyFont="1" applyFill="1" applyAlignment="1">
      <alignment vertical="center"/>
    </xf>
    <xf numFmtId="164" fontId="0" fillId="4" borderId="0" xfId="1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164" fontId="1" fillId="4" borderId="0" xfId="1" applyNumberFormat="1" applyFill="1" applyBorder="1" applyAlignment="1">
      <alignment vertical="center"/>
    </xf>
    <xf numFmtId="166" fontId="0" fillId="5" borderId="22" xfId="1" applyNumberFormat="1" applyFont="1" applyFill="1" applyBorder="1" applyAlignment="1">
      <alignment vertical="center"/>
    </xf>
    <xf numFmtId="166" fontId="5" fillId="0" borderId="25" xfId="1" applyNumberFormat="1" applyFont="1" applyBorder="1" applyAlignment="1">
      <alignment vertical="center"/>
    </xf>
    <xf numFmtId="166" fontId="0" fillId="0" borderId="22" xfId="0" applyNumberFormat="1" applyFont="1" applyBorder="1" applyAlignment="1">
      <alignment vertical="center"/>
    </xf>
    <xf numFmtId="166" fontId="5" fillId="0" borderId="26" xfId="1" applyNumberFormat="1" applyFont="1" applyBorder="1" applyAlignment="1">
      <alignment vertical="center"/>
    </xf>
    <xf numFmtId="1" fontId="7" fillId="6" borderId="27" xfId="0" applyNumberFormat="1" applyFont="1" applyFill="1" applyBorder="1" applyAlignment="1">
      <alignment horizontal="left" vertical="center"/>
    </xf>
    <xf numFmtId="1" fontId="7" fillId="6" borderId="28" xfId="0" applyNumberFormat="1" applyFont="1" applyFill="1" applyBorder="1" applyAlignment="1">
      <alignment horizontal="left" vertical="center"/>
    </xf>
    <xf numFmtId="166" fontId="8" fillId="7" borderId="29" xfId="0" applyNumberFormat="1" applyFont="1" applyFill="1" applyBorder="1" applyAlignment="1">
      <alignment vertical="center"/>
    </xf>
    <xf numFmtId="166" fontId="8" fillId="7" borderId="30" xfId="0" applyNumberFormat="1" applyFont="1" applyFill="1" applyBorder="1" applyAlignment="1">
      <alignment vertical="center"/>
    </xf>
    <xf numFmtId="166" fontId="8" fillId="7" borderId="31" xfId="0" applyNumberFormat="1" applyFont="1" applyFill="1" applyBorder="1" applyAlignment="1">
      <alignment vertical="center"/>
    </xf>
    <xf numFmtId="166" fontId="8" fillId="7" borderId="32" xfId="0" applyNumberFormat="1" applyFont="1" applyFill="1" applyBorder="1" applyAlignment="1">
      <alignment vertical="center"/>
    </xf>
    <xf numFmtId="164" fontId="8" fillId="3" borderId="0" xfId="0" applyNumberFormat="1" applyFont="1" applyFill="1" applyBorder="1" applyAlignment="1">
      <alignment vertical="center"/>
    </xf>
    <xf numFmtId="164" fontId="8" fillId="4" borderId="0" xfId="0" applyNumberFormat="1" applyFont="1" applyFill="1" applyBorder="1" applyAlignment="1">
      <alignment vertical="center"/>
    </xf>
    <xf numFmtId="164" fontId="8" fillId="4" borderId="0" xfId="1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1" fontId="4" fillId="0" borderId="33" xfId="0" applyNumberFormat="1" applyFont="1" applyBorder="1" applyAlignment="1">
      <alignment vertical="center"/>
    </xf>
    <xf numFmtId="166" fontId="0" fillId="0" borderId="34" xfId="1" applyNumberFormat="1" applyFont="1" applyFill="1" applyBorder="1" applyAlignment="1">
      <alignment vertical="center"/>
    </xf>
    <xf numFmtId="166" fontId="5" fillId="0" borderId="35" xfId="1" applyNumberFormat="1" applyFont="1" applyFill="1" applyBorder="1" applyAlignment="1">
      <alignment vertical="center"/>
    </xf>
    <xf numFmtId="166" fontId="0" fillId="0" borderId="36" xfId="1" applyNumberFormat="1" applyFont="1" applyBorder="1" applyAlignment="1">
      <alignment vertical="center"/>
    </xf>
    <xf numFmtId="166" fontId="0" fillId="0" borderId="37" xfId="1" applyNumberFormat="1" applyFont="1" applyBorder="1" applyAlignment="1">
      <alignment vertical="center"/>
    </xf>
    <xf numFmtId="1" fontId="4" fillId="0" borderId="36" xfId="0" applyNumberFormat="1" applyFont="1" applyBorder="1" applyAlignment="1">
      <alignment vertical="center" wrapText="1"/>
    </xf>
    <xf numFmtId="166" fontId="0" fillId="0" borderId="38" xfId="1" applyNumberFormat="1" applyFont="1" applyFill="1" applyBorder="1" applyAlignment="1">
      <alignment vertical="center"/>
    </xf>
    <xf numFmtId="166" fontId="5" fillId="0" borderId="39" xfId="1" applyNumberFormat="1" applyFont="1" applyFill="1" applyBorder="1" applyAlignment="1">
      <alignment vertical="center"/>
    </xf>
    <xf numFmtId="166" fontId="1" fillId="0" borderId="38" xfId="1" applyNumberFormat="1" applyBorder="1" applyAlignment="1">
      <alignment vertical="center"/>
    </xf>
    <xf numFmtId="1" fontId="3" fillId="0" borderId="0" xfId="0" applyNumberFormat="1" applyFont="1" applyAlignment="1">
      <alignment vertical="center"/>
    </xf>
    <xf numFmtId="166" fontId="1" fillId="0" borderId="38" xfId="1" applyNumberFormat="1" applyFill="1" applyBorder="1" applyAlignment="1">
      <alignment vertical="center"/>
    </xf>
    <xf numFmtId="166" fontId="0" fillId="0" borderId="37" xfId="0" applyNumberFormat="1" applyFont="1" applyBorder="1" applyAlignment="1">
      <alignment vertical="center"/>
    </xf>
    <xf numFmtId="1" fontId="4" fillId="0" borderId="40" xfId="0" applyNumberFormat="1" applyFont="1" applyBorder="1" applyAlignment="1">
      <alignment horizontal="center" vertical="center"/>
    </xf>
    <xf numFmtId="166" fontId="0" fillId="0" borderId="38" xfId="0" applyNumberFormat="1" applyBorder="1" applyAlignment="1">
      <alignment vertical="center"/>
    </xf>
    <xf numFmtId="1" fontId="4" fillId="0" borderId="41" xfId="0" applyNumberFormat="1" applyFont="1" applyBorder="1" applyAlignment="1">
      <alignment vertical="center"/>
    </xf>
    <xf numFmtId="166" fontId="5" fillId="0" borderId="39" xfId="0" applyNumberFormat="1" applyFont="1" applyBorder="1" applyAlignment="1">
      <alignment vertical="center"/>
    </xf>
    <xf numFmtId="1" fontId="4" fillId="0" borderId="40" xfId="0" applyNumberFormat="1" applyFont="1" applyFill="1" applyBorder="1" applyAlignment="1">
      <alignment horizontal="center" vertical="center"/>
    </xf>
    <xf numFmtId="1" fontId="6" fillId="0" borderId="41" xfId="0" applyNumberFormat="1" applyFont="1" applyFill="1" applyBorder="1" applyAlignment="1">
      <alignment vertical="center"/>
    </xf>
    <xf numFmtId="166" fontId="0" fillId="0" borderId="42" xfId="0" applyNumberFormat="1" applyFont="1" applyBorder="1" applyAlignment="1">
      <alignment vertical="center"/>
    </xf>
    <xf numFmtId="166" fontId="5" fillId="0" borderId="43" xfId="0" applyNumberFormat="1" applyFont="1" applyBorder="1" applyAlignment="1">
      <alignment vertical="center"/>
    </xf>
    <xf numFmtId="166" fontId="0" fillId="0" borderId="44" xfId="0" applyNumberFormat="1" applyFont="1" applyBorder="1" applyAlignment="1">
      <alignment vertical="center"/>
    </xf>
    <xf numFmtId="164" fontId="0" fillId="3" borderId="0" xfId="0" applyNumberFormat="1" applyFont="1" applyFill="1" applyBorder="1" applyAlignment="1">
      <alignment vertical="center"/>
    </xf>
    <xf numFmtId="164" fontId="0" fillId="4" borderId="0" xfId="0" applyNumberFormat="1" applyFont="1" applyFill="1" applyBorder="1" applyAlignment="1">
      <alignment vertical="center"/>
    </xf>
    <xf numFmtId="1" fontId="7" fillId="8" borderId="45" xfId="0" applyNumberFormat="1" applyFont="1" applyFill="1" applyBorder="1" applyAlignment="1">
      <alignment horizontal="left" vertical="center"/>
    </xf>
    <xf numFmtId="1" fontId="7" fillId="8" borderId="31" xfId="0" applyNumberFormat="1" applyFont="1" applyFill="1" applyBorder="1" applyAlignment="1">
      <alignment horizontal="left" vertical="center"/>
    </xf>
    <xf numFmtId="166" fontId="8" fillId="9" borderId="46" xfId="0" applyNumberFormat="1" applyFont="1" applyFill="1" applyBorder="1" applyAlignment="1">
      <alignment vertical="center"/>
    </xf>
    <xf numFmtId="166" fontId="8" fillId="9" borderId="47" xfId="0" applyNumberFormat="1" applyFont="1" applyFill="1" applyBorder="1" applyAlignment="1">
      <alignment vertical="center"/>
    </xf>
    <xf numFmtId="166" fontId="8" fillId="9" borderId="48" xfId="0" applyNumberFormat="1" applyFont="1" applyFill="1" applyBorder="1" applyAlignment="1">
      <alignment vertical="center"/>
    </xf>
    <xf numFmtId="166" fontId="8" fillId="9" borderId="49" xfId="0" applyNumberFormat="1" applyFont="1" applyFill="1" applyBorder="1" applyAlignment="1">
      <alignment vertical="center"/>
    </xf>
    <xf numFmtId="164" fontId="8" fillId="3" borderId="0" xfId="0" applyNumberFormat="1" applyFont="1" applyFill="1" applyAlignment="1">
      <alignment vertical="center"/>
    </xf>
    <xf numFmtId="164" fontId="8" fillId="4" borderId="0" xfId="0" applyNumberFormat="1" applyFont="1" applyFill="1" applyAlignment="1">
      <alignment vertical="center"/>
    </xf>
    <xf numFmtId="1" fontId="8" fillId="0" borderId="0" xfId="0" applyNumberFormat="1" applyFont="1" applyAlignment="1">
      <alignment vertical="center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166" fontId="0" fillId="0" borderId="52" xfId="0" applyNumberFormat="1" applyBorder="1" applyAlignment="1">
      <alignment vertical="center"/>
    </xf>
    <xf numFmtId="166" fontId="5" fillId="0" borderId="53" xfId="0" applyNumberFormat="1" applyFont="1" applyBorder="1" applyAlignment="1">
      <alignment vertical="center"/>
    </xf>
    <xf numFmtId="166" fontId="0" fillId="0" borderId="53" xfId="0" applyNumberFormat="1" applyFont="1" applyBorder="1" applyAlignment="1">
      <alignment vertical="center"/>
    </xf>
    <xf numFmtId="166" fontId="0" fillId="0" borderId="54" xfId="0" applyNumberFormat="1" applyFont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6" fontId="0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E0BC7-32B7-40C1-85F8-C02059515349}">
  <dimension ref="A1:L46"/>
  <sheetViews>
    <sheetView tabSelected="1" workbookViewId="0">
      <selection sqref="A1:XFD1048576"/>
    </sheetView>
  </sheetViews>
  <sheetFormatPr defaultColWidth="8.85546875" defaultRowHeight="15" x14ac:dyDescent="0.25"/>
  <cols>
    <col min="1" max="1" width="4.140625" style="27" customWidth="1"/>
    <col min="2" max="2" width="33.28515625" style="27" customWidth="1"/>
    <col min="3" max="3" width="13.28515625" style="27" customWidth="1"/>
    <col min="4" max="4" width="16.5703125" style="42" customWidth="1"/>
    <col min="5" max="6" width="13.28515625" style="42" customWidth="1"/>
    <col min="7" max="7" width="7.28515625" style="97" hidden="1" customWidth="1"/>
    <col min="8" max="8" width="8.7109375" style="97" hidden="1" customWidth="1"/>
    <col min="9" max="9" width="10" style="97" hidden="1" customWidth="1"/>
    <col min="10" max="10" width="8.85546875" style="26" hidden="1" customWidth="1"/>
    <col min="11" max="12" width="8.85546875" style="27" hidden="1" customWidth="1"/>
    <col min="13" max="16384" width="8.85546875" style="27"/>
  </cols>
  <sheetData>
    <row r="1" spans="1:10" s="8" customFormat="1" ht="48" customHeight="1" thickTop="1" thickBot="1" x14ac:dyDescent="0.3">
      <c r="A1" s="1" t="s">
        <v>0</v>
      </c>
      <c r="B1" s="2"/>
      <c r="C1" s="2"/>
      <c r="D1" s="2"/>
      <c r="E1" s="2"/>
      <c r="F1" s="3"/>
      <c r="G1" s="4" t="s">
        <v>1</v>
      </c>
      <c r="H1" s="5"/>
      <c r="I1" s="6"/>
      <c r="J1" s="7"/>
    </row>
    <row r="2" spans="1:10" s="17" customFormat="1" ht="40.5" customHeight="1" thickTop="1" thickBot="1" x14ac:dyDescent="0.3">
      <c r="A2" s="9"/>
      <c r="B2" s="10"/>
      <c r="C2" s="11" t="s">
        <v>2</v>
      </c>
      <c r="D2" s="12" t="s">
        <v>3</v>
      </c>
      <c r="E2" s="13" t="s">
        <v>4</v>
      </c>
      <c r="F2" s="14" t="s">
        <v>5</v>
      </c>
      <c r="G2" s="15">
        <v>2022</v>
      </c>
      <c r="H2" s="16">
        <v>2023</v>
      </c>
      <c r="I2" s="16"/>
      <c r="J2" s="7"/>
    </row>
    <row r="3" spans="1:10" ht="15" customHeight="1" x14ac:dyDescent="0.25">
      <c r="A3" s="18">
        <v>501</v>
      </c>
      <c r="B3" s="19" t="s">
        <v>6</v>
      </c>
      <c r="C3" s="20">
        <v>500</v>
      </c>
      <c r="D3" s="21">
        <v>700</v>
      </c>
      <c r="E3" s="22">
        <f>694.44-0.04</f>
        <v>694.40000000000009</v>
      </c>
      <c r="F3" s="23">
        <v>70</v>
      </c>
      <c r="G3" s="24"/>
      <c r="H3" s="25"/>
      <c r="I3" s="25">
        <v>500</v>
      </c>
    </row>
    <row r="4" spans="1:10" ht="15" customHeight="1" x14ac:dyDescent="0.25">
      <c r="A4" s="28">
        <v>502</v>
      </c>
      <c r="B4" s="29" t="s">
        <v>7</v>
      </c>
      <c r="C4" s="30">
        <v>720</v>
      </c>
      <c r="D4" s="31">
        <v>970</v>
      </c>
      <c r="E4" s="32">
        <v>900</v>
      </c>
      <c r="F4" s="33">
        <v>140</v>
      </c>
      <c r="G4" s="34">
        <v>220</v>
      </c>
      <c r="H4" s="35">
        <v>120</v>
      </c>
      <c r="I4" s="35">
        <f>E4+H4</f>
        <v>1020</v>
      </c>
      <c r="J4" s="36" t="s">
        <v>8</v>
      </c>
    </row>
    <row r="5" spans="1:10" ht="15" customHeight="1" x14ac:dyDescent="0.25">
      <c r="A5" s="37">
        <v>504</v>
      </c>
      <c r="B5" s="38" t="s">
        <v>9</v>
      </c>
      <c r="C5" s="30">
        <v>0</v>
      </c>
      <c r="D5" s="31">
        <v>0</v>
      </c>
      <c r="E5" s="32">
        <v>0</v>
      </c>
      <c r="F5" s="33">
        <v>280</v>
      </c>
      <c r="G5" s="34"/>
      <c r="H5" s="35"/>
      <c r="I5" s="35">
        <v>0</v>
      </c>
      <c r="J5" s="36"/>
    </row>
    <row r="6" spans="1:10" ht="15" customHeight="1" x14ac:dyDescent="0.25">
      <c r="A6" s="28">
        <v>511</v>
      </c>
      <c r="B6" s="29" t="s">
        <v>10</v>
      </c>
      <c r="C6" s="30">
        <v>289</v>
      </c>
      <c r="D6" s="31">
        <v>250</v>
      </c>
      <c r="E6" s="32">
        <v>200.6</v>
      </c>
      <c r="F6" s="33">
        <v>5</v>
      </c>
      <c r="G6" s="34"/>
      <c r="H6" s="35"/>
      <c r="I6" s="35">
        <v>289</v>
      </c>
      <c r="J6" s="36"/>
    </row>
    <row r="7" spans="1:10" ht="15" customHeight="1" x14ac:dyDescent="0.25">
      <c r="A7" s="28">
        <v>512</v>
      </c>
      <c r="B7" s="29" t="s">
        <v>11</v>
      </c>
      <c r="C7" s="30">
        <f>5</f>
        <v>5</v>
      </c>
      <c r="D7" s="31">
        <v>2</v>
      </c>
      <c r="E7" s="32">
        <v>5</v>
      </c>
      <c r="F7" s="33">
        <v>0</v>
      </c>
      <c r="G7" s="34"/>
      <c r="H7" s="35"/>
      <c r="I7" s="35">
        <v>5</v>
      </c>
      <c r="J7" s="36"/>
    </row>
    <row r="8" spans="1:10" ht="15" customHeight="1" x14ac:dyDescent="0.25">
      <c r="A8" s="28">
        <v>513</v>
      </c>
      <c r="B8" s="29" t="s">
        <v>12</v>
      </c>
      <c r="C8" s="30">
        <v>50</v>
      </c>
      <c r="D8" s="31">
        <v>50</v>
      </c>
      <c r="E8" s="32">
        <v>49.95</v>
      </c>
      <c r="F8" s="33">
        <v>0</v>
      </c>
      <c r="G8" s="34"/>
      <c r="H8" s="35"/>
      <c r="I8" s="35">
        <v>50</v>
      </c>
      <c r="J8" s="36"/>
    </row>
    <row r="9" spans="1:10" s="42" customFormat="1" ht="15" customHeight="1" x14ac:dyDescent="0.25">
      <c r="A9" s="28">
        <v>518</v>
      </c>
      <c r="B9" s="29" t="s">
        <v>13</v>
      </c>
      <c r="C9" s="39">
        <v>2181.9</v>
      </c>
      <c r="D9" s="31">
        <f>2050+59.5+285.2+15</f>
        <v>2409.6999999999998</v>
      </c>
      <c r="E9" s="32">
        <v>2238.04</v>
      </c>
      <c r="F9" s="33">
        <v>100</v>
      </c>
      <c r="G9" s="40">
        <v>15</v>
      </c>
      <c r="H9" s="41">
        <v>20</v>
      </c>
      <c r="I9" s="35">
        <f>E9+H9</f>
        <v>2258.04</v>
      </c>
      <c r="J9" s="36" t="s">
        <v>14</v>
      </c>
    </row>
    <row r="10" spans="1:10" s="42" customFormat="1" ht="15" customHeight="1" x14ac:dyDescent="0.25">
      <c r="A10" s="28">
        <v>521</v>
      </c>
      <c r="B10" s="29" t="s">
        <v>15</v>
      </c>
      <c r="C10" s="39">
        <v>3749.1</v>
      </c>
      <c r="D10" s="31">
        <f>C10</f>
        <v>3749.1</v>
      </c>
      <c r="E10" s="32">
        <v>3749.14</v>
      </c>
      <c r="F10" s="33">
        <v>240</v>
      </c>
      <c r="G10" s="40">
        <v>92.6</v>
      </c>
      <c r="H10" s="41">
        <v>277.73</v>
      </c>
      <c r="I10" s="35">
        <f>E10+H10</f>
        <v>4026.87</v>
      </c>
      <c r="J10" s="36" t="s">
        <v>16</v>
      </c>
    </row>
    <row r="11" spans="1:10" s="42" customFormat="1" ht="15" customHeight="1" x14ac:dyDescent="0.25">
      <c r="A11" s="37">
        <v>521</v>
      </c>
      <c r="B11" s="38" t="s">
        <v>17</v>
      </c>
      <c r="C11" s="39">
        <v>800</v>
      </c>
      <c r="D11" s="31">
        <v>800</v>
      </c>
      <c r="E11" s="32">
        <v>900</v>
      </c>
      <c r="F11" s="33">
        <v>120</v>
      </c>
      <c r="G11" s="40"/>
      <c r="H11" s="41"/>
      <c r="I11" s="41">
        <v>800</v>
      </c>
      <c r="J11" s="36"/>
    </row>
    <row r="12" spans="1:10" s="42" customFormat="1" ht="15" customHeight="1" x14ac:dyDescent="0.25">
      <c r="A12" s="28">
        <v>524</v>
      </c>
      <c r="B12" s="29" t="s">
        <v>18</v>
      </c>
      <c r="C12" s="39">
        <v>1375.6</v>
      </c>
      <c r="D12" s="31">
        <f>C12</f>
        <v>1375.6</v>
      </c>
      <c r="E12" s="32">
        <v>1375.62</v>
      </c>
      <c r="F12" s="33">
        <f>F10*0.338</f>
        <v>81.12</v>
      </c>
      <c r="G12" s="40">
        <v>31.3</v>
      </c>
      <c r="H12" s="41">
        <v>93.86</v>
      </c>
      <c r="I12" s="35">
        <f>E12+H12</f>
        <v>1469.4799999999998</v>
      </c>
      <c r="J12" s="36" t="s">
        <v>16</v>
      </c>
    </row>
    <row r="13" spans="1:10" s="42" customFormat="1" ht="15" customHeight="1" x14ac:dyDescent="0.25">
      <c r="A13" s="28">
        <v>525</v>
      </c>
      <c r="B13" s="29" t="s">
        <v>19</v>
      </c>
      <c r="C13" s="39">
        <v>16.399999999999999</v>
      </c>
      <c r="D13" s="31">
        <f>C13</f>
        <v>16.399999999999999</v>
      </c>
      <c r="E13" s="32">
        <v>16.41</v>
      </c>
      <c r="F13" s="33">
        <v>1.3</v>
      </c>
      <c r="G13" s="40"/>
      <c r="H13" s="41"/>
      <c r="I13" s="41">
        <v>16.399999999999999</v>
      </c>
      <c r="J13" s="36"/>
    </row>
    <row r="14" spans="1:10" s="42" customFormat="1" ht="15" customHeight="1" x14ac:dyDescent="0.25">
      <c r="A14" s="28">
        <v>527</v>
      </c>
      <c r="B14" s="29" t="s">
        <v>20</v>
      </c>
      <c r="C14" s="39">
        <v>245.6</v>
      </c>
      <c r="D14" s="31">
        <f>C14</f>
        <v>245.6</v>
      </c>
      <c r="E14" s="32">
        <v>245.6</v>
      </c>
      <c r="F14" s="33">
        <v>14</v>
      </c>
      <c r="G14" s="40">
        <v>1.9</v>
      </c>
      <c r="H14" s="41">
        <v>5.56</v>
      </c>
      <c r="I14" s="35">
        <f>E14+H14</f>
        <v>251.16</v>
      </c>
      <c r="J14" s="36" t="s">
        <v>16</v>
      </c>
    </row>
    <row r="15" spans="1:10" s="42" customFormat="1" ht="15" customHeight="1" x14ac:dyDescent="0.25">
      <c r="A15" s="28">
        <v>539</v>
      </c>
      <c r="B15" s="29" t="s">
        <v>21</v>
      </c>
      <c r="C15" s="39">
        <v>0</v>
      </c>
      <c r="D15" s="31">
        <v>1.5</v>
      </c>
      <c r="E15" s="32">
        <v>0</v>
      </c>
      <c r="F15" s="33">
        <v>0</v>
      </c>
      <c r="G15" s="40"/>
      <c r="H15" s="41"/>
      <c r="I15" s="35"/>
      <c r="J15" s="36"/>
    </row>
    <row r="16" spans="1:10" ht="15" customHeight="1" x14ac:dyDescent="0.25">
      <c r="A16" s="28">
        <v>549</v>
      </c>
      <c r="B16" s="29" t="s">
        <v>22</v>
      </c>
      <c r="C16" s="30">
        <v>220</v>
      </c>
      <c r="D16" s="31">
        <v>253</v>
      </c>
      <c r="E16" s="32">
        <v>199.95</v>
      </c>
      <c r="F16" s="33">
        <v>10</v>
      </c>
      <c r="G16" s="34">
        <v>60</v>
      </c>
      <c r="H16" s="43">
        <v>60</v>
      </c>
      <c r="I16" s="35">
        <f t="shared" ref="I16" si="0">E16+H16</f>
        <v>259.95</v>
      </c>
      <c r="J16" s="36" t="s">
        <v>23</v>
      </c>
    </row>
    <row r="17" spans="1:10" ht="15" customHeight="1" x14ac:dyDescent="0.25">
      <c r="A17" s="28">
        <v>551</v>
      </c>
      <c r="B17" s="29" t="s">
        <v>24</v>
      </c>
      <c r="C17" s="30">
        <v>805.3</v>
      </c>
      <c r="D17" s="31">
        <v>1042.5340000000001</v>
      </c>
      <c r="E17" s="32">
        <v>1042.3</v>
      </c>
      <c r="F17" s="44">
        <v>16.600000000000001</v>
      </c>
      <c r="G17" s="34"/>
      <c r="H17" s="35"/>
      <c r="I17" s="35">
        <v>805.3</v>
      </c>
      <c r="J17" s="36"/>
    </row>
    <row r="18" spans="1:10" ht="15" customHeight="1" x14ac:dyDescent="0.25">
      <c r="A18" s="28">
        <v>551</v>
      </c>
      <c r="B18" s="29" t="s">
        <v>25</v>
      </c>
      <c r="C18" s="30">
        <v>158.80000000000001</v>
      </c>
      <c r="D18" s="31">
        <v>170.018</v>
      </c>
      <c r="E18" s="32">
        <v>161.69999999999999</v>
      </c>
      <c r="F18" s="44">
        <v>0</v>
      </c>
      <c r="G18" s="34"/>
      <c r="H18" s="35"/>
      <c r="I18" s="35">
        <v>158.80000000000001</v>
      </c>
      <c r="J18" s="36"/>
    </row>
    <row r="19" spans="1:10" ht="15" customHeight="1" x14ac:dyDescent="0.25">
      <c r="A19" s="28">
        <v>551</v>
      </c>
      <c r="B19" s="29" t="s">
        <v>26</v>
      </c>
      <c r="C19" s="30">
        <v>10.068</v>
      </c>
      <c r="D19" s="45">
        <v>10.068</v>
      </c>
      <c r="E19" s="32">
        <v>10.1</v>
      </c>
      <c r="F19" s="46">
        <v>3.35</v>
      </c>
      <c r="G19" s="24"/>
      <c r="H19" s="25"/>
      <c r="I19" s="25">
        <v>10.1</v>
      </c>
    </row>
    <row r="20" spans="1:10" ht="15" customHeight="1" x14ac:dyDescent="0.25">
      <c r="A20" s="28">
        <v>553</v>
      </c>
      <c r="B20" s="29" t="s">
        <v>27</v>
      </c>
      <c r="C20" s="30">
        <v>0</v>
      </c>
      <c r="D20" s="45">
        <v>5</v>
      </c>
      <c r="E20" s="32">
        <v>0</v>
      </c>
      <c r="F20" s="46">
        <v>0</v>
      </c>
      <c r="G20" s="24"/>
      <c r="H20" s="25"/>
      <c r="I20" s="25"/>
    </row>
    <row r="21" spans="1:10" ht="15" customHeight="1" x14ac:dyDescent="0.25">
      <c r="A21" s="28">
        <v>558</v>
      </c>
      <c r="B21" s="29" t="s">
        <v>28</v>
      </c>
      <c r="C21" s="30">
        <f>130.1</f>
        <v>130.1</v>
      </c>
      <c r="D21" s="45">
        <v>130.1</v>
      </c>
      <c r="E21" s="32">
        <v>130.1</v>
      </c>
      <c r="F21" s="46">
        <v>20</v>
      </c>
      <c r="G21" s="24"/>
      <c r="H21" s="25"/>
      <c r="I21" s="25">
        <v>130.1</v>
      </c>
    </row>
    <row r="22" spans="1:10" ht="15" customHeight="1" thickBot="1" x14ac:dyDescent="0.3">
      <c r="A22" s="28">
        <v>563</v>
      </c>
      <c r="B22" s="29" t="s">
        <v>29</v>
      </c>
      <c r="C22" s="30">
        <v>0</v>
      </c>
      <c r="D22" s="47">
        <v>1</v>
      </c>
      <c r="E22" s="32">
        <v>0</v>
      </c>
      <c r="F22" s="46">
        <v>0</v>
      </c>
      <c r="G22" s="24"/>
      <c r="H22" s="25"/>
      <c r="I22" s="25">
        <v>130.1</v>
      </c>
    </row>
    <row r="23" spans="1:10" s="57" customFormat="1" ht="18" customHeight="1" thickBot="1" x14ac:dyDescent="0.3">
      <c r="A23" s="48" t="s">
        <v>30</v>
      </c>
      <c r="B23" s="49"/>
      <c r="C23" s="50">
        <f t="shared" ref="C23:H23" si="1">SUM(C3:C21)</f>
        <v>11256.867999999999</v>
      </c>
      <c r="D23" s="51">
        <f t="shared" si="1"/>
        <v>12180.619999999999</v>
      </c>
      <c r="E23" s="52">
        <f>SUM(E3:E21)</f>
        <v>11918.910000000002</v>
      </c>
      <c r="F23" s="53">
        <f t="shared" si="1"/>
        <v>1101.3699999999997</v>
      </c>
      <c r="G23" s="54">
        <f t="shared" si="1"/>
        <v>420.8</v>
      </c>
      <c r="H23" s="55">
        <f t="shared" si="1"/>
        <v>577.15</v>
      </c>
      <c r="I23" s="56">
        <f>SUM(I3:I21)</f>
        <v>12050.199999999999</v>
      </c>
    </row>
    <row r="24" spans="1:10" ht="15" customHeight="1" x14ac:dyDescent="0.25">
      <c r="A24" s="28">
        <v>602</v>
      </c>
      <c r="B24" s="58" t="s">
        <v>31</v>
      </c>
      <c r="C24" s="59">
        <v>2000</v>
      </c>
      <c r="D24" s="60">
        <v>1900</v>
      </c>
      <c r="E24" s="61">
        <v>2000</v>
      </c>
      <c r="F24" s="62">
        <v>200</v>
      </c>
      <c r="G24" s="24"/>
      <c r="H24" s="25"/>
      <c r="I24" s="25">
        <v>2000</v>
      </c>
    </row>
    <row r="25" spans="1:10" ht="15" customHeight="1" x14ac:dyDescent="0.25">
      <c r="A25" s="37">
        <v>603</v>
      </c>
      <c r="B25" s="63" t="s">
        <v>32</v>
      </c>
      <c r="C25" s="64">
        <v>0</v>
      </c>
      <c r="D25" s="65">
        <v>0</v>
      </c>
      <c r="E25" s="61">
        <v>0</v>
      </c>
      <c r="F25" s="62">
        <v>300</v>
      </c>
      <c r="G25" s="24"/>
      <c r="H25" s="25"/>
      <c r="I25" s="25"/>
    </row>
    <row r="26" spans="1:10" ht="15" customHeight="1" x14ac:dyDescent="0.25">
      <c r="A26" s="28">
        <v>604</v>
      </c>
      <c r="B26" s="58" t="s">
        <v>33</v>
      </c>
      <c r="C26" s="64">
        <v>0</v>
      </c>
      <c r="D26" s="65">
        <v>0</v>
      </c>
      <c r="E26" s="61">
        <v>0</v>
      </c>
      <c r="F26" s="62">
        <v>600</v>
      </c>
      <c r="G26" s="24"/>
      <c r="H26" s="25"/>
      <c r="I26" s="25"/>
    </row>
    <row r="27" spans="1:10" ht="15" customHeight="1" x14ac:dyDescent="0.25">
      <c r="A27" s="28">
        <v>644</v>
      </c>
      <c r="B27" s="58" t="s">
        <v>34</v>
      </c>
      <c r="C27" s="64">
        <v>0</v>
      </c>
      <c r="D27" s="65">
        <v>1</v>
      </c>
      <c r="E27" s="61">
        <v>0</v>
      </c>
      <c r="F27" s="62">
        <v>0</v>
      </c>
      <c r="G27" s="24"/>
      <c r="H27" s="25"/>
      <c r="I27" s="25"/>
    </row>
    <row r="28" spans="1:10" ht="15" customHeight="1" x14ac:dyDescent="0.25">
      <c r="A28" s="28">
        <v>646</v>
      </c>
      <c r="B28" s="58" t="s">
        <v>35</v>
      </c>
      <c r="C28" s="64">
        <v>0</v>
      </c>
      <c r="D28" s="65">
        <v>15</v>
      </c>
      <c r="E28" s="61">
        <v>0</v>
      </c>
      <c r="F28" s="62">
        <v>0</v>
      </c>
      <c r="G28" s="24"/>
      <c r="H28" s="25"/>
      <c r="I28" s="25"/>
    </row>
    <row r="29" spans="1:10" ht="15" customHeight="1" x14ac:dyDescent="0.25">
      <c r="A29" s="28">
        <v>648</v>
      </c>
      <c r="B29" s="58" t="s">
        <v>36</v>
      </c>
      <c r="C29" s="64">
        <v>0</v>
      </c>
      <c r="D29" s="65">
        <v>30</v>
      </c>
      <c r="E29" s="61">
        <v>0</v>
      </c>
      <c r="F29" s="62">
        <v>0</v>
      </c>
      <c r="G29" s="24"/>
      <c r="H29" s="25"/>
      <c r="I29" s="25"/>
    </row>
    <row r="30" spans="1:10" ht="15" customHeight="1" x14ac:dyDescent="0.25">
      <c r="A30" s="28">
        <v>649</v>
      </c>
      <c r="B30" s="58" t="s">
        <v>37</v>
      </c>
      <c r="C30" s="66">
        <v>10</v>
      </c>
      <c r="D30" s="65">
        <v>10</v>
      </c>
      <c r="E30" s="61">
        <v>9.9499999999999993</v>
      </c>
      <c r="F30" s="62">
        <v>5</v>
      </c>
      <c r="G30" s="24"/>
      <c r="H30" s="25"/>
      <c r="I30" s="25">
        <v>10</v>
      </c>
      <c r="J30" s="67"/>
    </row>
    <row r="31" spans="1:10" ht="15" customHeight="1" x14ac:dyDescent="0.25">
      <c r="A31" s="28">
        <v>662</v>
      </c>
      <c r="B31" s="58" t="s">
        <v>38</v>
      </c>
      <c r="C31" s="68">
        <v>0.7</v>
      </c>
      <c r="D31" s="65">
        <v>0.7</v>
      </c>
      <c r="E31" s="61">
        <v>0.7</v>
      </c>
      <c r="F31" s="69">
        <v>0</v>
      </c>
      <c r="G31" s="24"/>
      <c r="H31" s="25"/>
      <c r="I31" s="25">
        <v>0.7</v>
      </c>
      <c r="J31" s="67"/>
    </row>
    <row r="32" spans="1:10" ht="15" customHeight="1" x14ac:dyDescent="0.25">
      <c r="A32" s="70">
        <v>672</v>
      </c>
      <c r="B32" s="58" t="s">
        <v>39</v>
      </c>
      <c r="C32" s="71">
        <f>C19</f>
        <v>10.068</v>
      </c>
      <c r="D32" s="65">
        <f>D19</f>
        <v>10.068</v>
      </c>
      <c r="E32" s="61">
        <v>10.1</v>
      </c>
      <c r="F32" s="69">
        <v>0</v>
      </c>
      <c r="G32" s="24"/>
      <c r="H32" s="25"/>
      <c r="I32" s="25">
        <v>10.1</v>
      </c>
      <c r="J32" s="67"/>
    </row>
    <row r="33" spans="1:10" ht="15" customHeight="1" x14ac:dyDescent="0.25">
      <c r="A33" s="70">
        <v>672</v>
      </c>
      <c r="B33" s="72" t="s">
        <v>40</v>
      </c>
      <c r="C33" s="71">
        <v>0</v>
      </c>
      <c r="D33" s="65">
        <v>23.6</v>
      </c>
      <c r="E33" s="61">
        <v>0</v>
      </c>
      <c r="F33" s="69">
        <v>0</v>
      </c>
      <c r="G33" s="24"/>
      <c r="H33" s="25"/>
      <c r="I33" s="25"/>
      <c r="J33" s="67"/>
    </row>
    <row r="34" spans="1:10" ht="15" customHeight="1" x14ac:dyDescent="0.25">
      <c r="A34" s="70">
        <v>672</v>
      </c>
      <c r="B34" s="72" t="s">
        <v>41</v>
      </c>
      <c r="C34" s="71">
        <v>0</v>
      </c>
      <c r="D34" s="73">
        <v>250</v>
      </c>
      <c r="E34" s="61">
        <v>0</v>
      </c>
      <c r="F34" s="69">
        <v>0</v>
      </c>
      <c r="G34" s="24"/>
      <c r="H34" s="25"/>
      <c r="I34" s="25"/>
      <c r="J34" s="67"/>
    </row>
    <row r="35" spans="1:10" ht="15" customHeight="1" x14ac:dyDescent="0.25">
      <c r="A35" s="70">
        <v>672</v>
      </c>
      <c r="B35" s="72" t="s">
        <v>42</v>
      </c>
      <c r="C35" s="71">
        <v>0</v>
      </c>
      <c r="D35" s="73">
        <v>28</v>
      </c>
      <c r="E35" s="61">
        <v>0</v>
      </c>
      <c r="F35" s="69">
        <v>0</v>
      </c>
      <c r="G35" s="24"/>
      <c r="H35" s="25"/>
      <c r="I35" s="25"/>
      <c r="J35" s="67"/>
    </row>
    <row r="36" spans="1:10" s="42" customFormat="1" ht="15" customHeight="1" thickBot="1" x14ac:dyDescent="0.3">
      <c r="A36" s="74">
        <v>672</v>
      </c>
      <c r="B36" s="75" t="s">
        <v>43</v>
      </c>
      <c r="C36" s="76">
        <v>9236.15</v>
      </c>
      <c r="D36" s="77">
        <v>9912.2099999999991</v>
      </c>
      <c r="E36" s="78">
        <f>CEILING(E23-SUM(E24:E35),0.1)</f>
        <v>9898.2000000000007</v>
      </c>
      <c r="F36" s="69">
        <v>0</v>
      </c>
      <c r="G36" s="79">
        <f>295+125.7</f>
        <v>420.7</v>
      </c>
      <c r="H36" s="80">
        <f>200+377.2</f>
        <v>577.20000000000005</v>
      </c>
      <c r="I36" s="80">
        <f>8659+H36</f>
        <v>9236.2000000000007</v>
      </c>
      <c r="J36" s="67"/>
    </row>
    <row r="37" spans="1:10" s="57" customFormat="1" ht="18" customHeight="1" thickBot="1" x14ac:dyDescent="0.3">
      <c r="A37" s="81" t="s">
        <v>44</v>
      </c>
      <c r="B37" s="82"/>
      <c r="C37" s="83">
        <f>SUM(C24:C36)</f>
        <v>11256.918</v>
      </c>
      <c r="D37" s="84">
        <f>SUM(D24:D36)</f>
        <v>12180.578</v>
      </c>
      <c r="E37" s="85">
        <f>SUM(E24:E36)</f>
        <v>11918.95</v>
      </c>
      <c r="F37" s="86">
        <f>SUM(F24:F36)</f>
        <v>1105</v>
      </c>
      <c r="G37" s="87"/>
      <c r="H37" s="88">
        <f>H23-H36</f>
        <v>-5.0000000000068212E-2</v>
      </c>
      <c r="I37" s="88">
        <f>SUM(I24:I36)</f>
        <v>11257</v>
      </c>
      <c r="J37" s="89"/>
    </row>
    <row r="38" spans="1:10" ht="18" customHeight="1" thickBot="1" x14ac:dyDescent="0.3">
      <c r="A38" s="90" t="s">
        <v>45</v>
      </c>
      <c r="B38" s="91"/>
      <c r="C38" s="92">
        <v>0</v>
      </c>
      <c r="D38" s="93">
        <f>D37-D23</f>
        <v>-4.1999999999461579E-2</v>
      </c>
      <c r="E38" s="94">
        <f>FLOOR(E37-E23,0.1)</f>
        <v>0</v>
      </c>
      <c r="F38" s="95">
        <v>3.6</v>
      </c>
      <c r="G38" s="24"/>
      <c r="H38" s="25"/>
      <c r="I38" s="25"/>
      <c r="J38" s="67"/>
    </row>
    <row r="39" spans="1:10" ht="15.75" thickTop="1" x14ac:dyDescent="0.25">
      <c r="D39" s="96"/>
      <c r="J39" s="67"/>
    </row>
    <row r="40" spans="1:10" ht="13.5" hidden="1" customHeight="1" x14ac:dyDescent="0.25">
      <c r="D40" s="98"/>
      <c r="E40" s="98"/>
    </row>
    <row r="41" spans="1:10" ht="12.75" hidden="1" customHeight="1" x14ac:dyDescent="0.25">
      <c r="A41" s="99" t="s">
        <v>46</v>
      </c>
      <c r="B41" s="99"/>
      <c r="C41" s="99"/>
      <c r="D41" s="99"/>
      <c r="E41" s="99"/>
      <c r="F41" s="99"/>
    </row>
    <row r="42" spans="1:10" hidden="1" x14ac:dyDescent="0.25">
      <c r="A42" s="27" t="s">
        <v>47</v>
      </c>
    </row>
    <row r="43" spans="1:10" ht="12.75" hidden="1" customHeight="1" x14ac:dyDescent="0.25"/>
    <row r="44" spans="1:10" ht="12.75" hidden="1" customHeight="1" x14ac:dyDescent="0.25"/>
    <row r="45" spans="1:10" hidden="1" x14ac:dyDescent="0.25"/>
    <row r="46" spans="1:10" hidden="1" x14ac:dyDescent="0.25"/>
  </sheetData>
  <mergeCells count="7">
    <mergeCell ref="A41:F41"/>
    <mergeCell ref="A1:F1"/>
    <mergeCell ref="G1:H1"/>
    <mergeCell ref="A2:B2"/>
    <mergeCell ref="A23:B23"/>
    <mergeCell ref="A37:B37"/>
    <mergeCell ref="A38:B38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Rejzková Veronika</dc:creator>
  <cp:lastModifiedBy>Rejzková Veronika</cp:lastModifiedBy>
  <dcterms:created xsi:type="dcterms:W3CDTF">2023-12-20T13:18:49Z</dcterms:created>
  <dcterms:modified xsi:type="dcterms:W3CDTF">2023-12-20T13:19:01Z</dcterms:modified>
</cp:coreProperties>
</file>